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37" i="76" l="1"/>
  <c r="D37" i="76" s="1"/>
  <c r="C38" i="76"/>
  <c r="D38" i="76" s="1"/>
  <c r="C36" i="76" l="1"/>
  <c r="D36" i="76" s="1"/>
  <c r="C51" i="76" l="1"/>
  <c r="F39" i="76" l="1"/>
  <c r="E39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0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<sst xmlns="http://schemas.openxmlformats.org/spreadsheetml/2006/main" count="588" uniqueCount="145">
  <si>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</si>
  <si>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</si>
  <si>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</si>
  <si>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</si>
  <si>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</si>
  <si>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</si>
  <si>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</si>
  <si>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</si>
  <si>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</si>
  <si>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</si>
  <si>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</si>
  <si>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</si>
  <si>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</si>
  <si>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</si>
  <si>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</si>
  <si>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</si>
  <si>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</si>
  <si>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</si>
  <si>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</si>
  <si>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</si>
  <si>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</si>
  <si>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</si>
  <si>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</si>
  <si>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</si>
  <si>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</si>
  <si>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</si>
  <si>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</si>
  <si>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</si>
  <si>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</si>
  <si>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</si>
  <si>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</si>
  <si>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</si>
  <si>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</si>
  <si>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</si>
  <si>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</si>
  <si>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</si>
  <si>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</si>
  <si>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</si>
  <si>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</si>
  <si>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</si>
  <si>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</si>
  <si>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</si>
  <si>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</si>
  <si>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</si>
  <si>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</si>
  <si>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</si>
  <si>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</si>
  <si>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</si>
  <si>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</si>
  <si>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</si>
  <si>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</si>
  <si>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</si>
  <si>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</si>
  <si>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</si>
  <si>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</si>
  <si>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</si>
  <si>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</si>
  <si>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</si>
  <si>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</si>
  <si>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</si>
  <si>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</si>
  <si>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</si>
  <si>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</si>
  <si>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</si>
  <si>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</si>
  <si>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</si>
  <si>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</si>
  <si>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</si>
  <si>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</si>
  <si>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</si>
  <si>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</si>
  <si>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</si>
  <si>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</si>
  <si>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</si>
  <si>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</si>
  <si>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</si>
  <si>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</si>
  <si>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</si>
  <si>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</si>
  <si>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</si>
  <si>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</si>
  <si>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</si>
  <si>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</si>
  <si>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</si>
  <si>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</si>
  <si>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</si>
  <si>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</si>
  <si>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</si>
  <si>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</si>
  <si>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</si>
  <si>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</si>
  <si>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</si>
  <si>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</si>
  <si>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</si>
  <si>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</si>
  <si>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</si>
  <si>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</si>
  <si>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</si>
  <si>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</si>
  <si>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</si>
  <si>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</si>
  <si>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</si>
  <si>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</si>
  <si>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</si>
  <si>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</si>
  <si>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</si>
  <si>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</si>
  <si>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</si>
  <si>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</si>
  <si>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</si>
  <si>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</si>
  <si>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</si>
  <si>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</si>
  <si>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</si>
  <si>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</si>
  <si>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</si>
  <si>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</si>
  <si>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</si>
  <si>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</si>
  <si>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</si>
  <si>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</si>
  <si>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</si>
  <si>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</si>
  <si>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</si>
  <si>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</si>
  <si>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</si>
  <si>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</si>
  <si>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</si>
  <si>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</si>
  <si>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</si>
  <si>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</si>
  <si>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</si>
  <si>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</si>
  <si>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</si>
  <si>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</si>
  <si>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</si>
  <si>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</si>
  <si>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</si>
  <si>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</si>
  <si>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</si>
  <si>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</si>
  <si>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>ИП Карье Э.Б.</t>
  </si>
  <si>
    <t xml:space="preserve">План работ и услуг по содержанию и ремонту общего имущества МКД на 2020 год по адресу:    Попова  10 корпус 2                                                        </t>
  </si>
  <si>
    <t>Последиагностический ремонт лифта 30000,00</t>
  </si>
  <si>
    <r>
      <t xml:space="preserve">Диагностика лифта  </t>
    </r>
    <r>
      <rPr>
        <i/>
        <sz val="14"/>
        <rFont val="Times New Roman"/>
        <family val="1"/>
        <charset val="204"/>
      </rPr>
      <t xml:space="preserve">проч.   </t>
    </r>
    <r>
      <rPr>
        <sz val="14"/>
        <rFont val="Times New Roman"/>
        <family val="1"/>
        <charset val="204"/>
      </rPr>
      <t xml:space="preserve">                    15153,77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</si>
</sst>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0" fontId="22" fillId="2" borderId="0" xfId="0" applyFont="1" applyFill="1" applyProtection="1"/>
    <xf numFmtId="2" fontId="10" fillId="0" borderId="3" xfId="0" applyNumberFormat="1" applyFont="1" applyBorder="1" applyAlignment="1" applyProtection="1">
      <alignment horizontal="left" readingOrder="1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30.6" customHeight="1" x14ac:dyDescent="0.25">
      <c r="A2" s="169" t="s">
        <v>66</v>
      </c>
      <c r="B2" s="169"/>
      <c r="C2" s="169"/>
      <c r="D2" s="169"/>
      <c r="E2" s="169"/>
      <c r="F2" s="169"/>
      <c r="G2" s="16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0" t="s">
        <v>50</v>
      </c>
      <c r="D4" s="171"/>
      <c r="E4" s="171"/>
      <c r="F4" s="42"/>
    </row>
    <row r="5" spans="1:7" x14ac:dyDescent="0.25">
      <c r="B5" s="9" t="s">
        <v>1</v>
      </c>
      <c r="C5" s="172">
        <v>4</v>
      </c>
      <c r="D5" s="173"/>
      <c r="E5" s="173"/>
      <c r="F5" s="43"/>
    </row>
    <row r="6" spans="1:7" x14ac:dyDescent="0.25">
      <c r="B6" s="10" t="s">
        <v>2</v>
      </c>
      <c r="C6" s="172">
        <v>7505.5</v>
      </c>
      <c r="D6" s="173"/>
      <c r="E6" s="173"/>
      <c r="F6" s="43"/>
    </row>
    <row r="7" spans="1:7" ht="18.75" customHeight="1" x14ac:dyDescent="0.25">
      <c r="B7" s="39" t="s">
        <v>47</v>
      </c>
      <c r="C7" s="165">
        <v>64200</v>
      </c>
      <c r="D7" s="166"/>
      <c r="E7" s="167"/>
      <c r="F7" s="44"/>
    </row>
    <row r="8" spans="1:7" x14ac:dyDescent="0.25">
      <c r="B8" s="56"/>
      <c r="D8" s="38">
        <v>9</v>
      </c>
    </row>
    <row r="9" spans="1:7" x14ac:dyDescent="0.25">
      <c r="A9" s="152" t="s">
        <v>3</v>
      </c>
      <c r="B9" s="153"/>
      <c r="C9" s="153"/>
      <c r="D9" s="153"/>
      <c r="E9" s="154"/>
      <c r="F9" s="154"/>
      <c r="G9" s="154"/>
    </row>
    <row r="10" spans="1:7" ht="65.25" customHeight="1" x14ac:dyDescent="0.25">
      <c r="A10" s="155" t="s">
        <v>4</v>
      </c>
      <c r="B10" s="157" t="s">
        <v>5</v>
      </c>
      <c r="C10" s="159" t="s">
        <v>32</v>
      </c>
      <c r="D10" s="161" t="s">
        <v>43</v>
      </c>
      <c r="E10" s="162"/>
      <c r="F10" s="159" t="s">
        <v>80</v>
      </c>
      <c r="G10" s="163" t="s">
        <v>52</v>
      </c>
    </row>
    <row r="11" spans="1:7" ht="45" customHeight="1" x14ac:dyDescent="0.25">
      <c r="A11" s="156"/>
      <c r="B11" s="158"/>
      <c r="C11" s="160"/>
      <c r="D11" s="37" t="s">
        <v>6</v>
      </c>
      <c r="E11" s="45" t="s">
        <v>42</v>
      </c>
      <c r="F11" s="160"/>
      <c r="G11" s="164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7" t="s">
        <v>35</v>
      </c>
      <c r="C44" s="148"/>
      <c r="D44" s="149">
        <f>D43-(C7/12/C6+(D46)/C6)</f>
        <v>19.403493534057016</v>
      </c>
      <c r="E44" s="150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1" t="s">
        <v>34</v>
      </c>
      <c r="C46" s="151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9.75" customHeight="1" x14ac:dyDescent="0.35">
      <c r="A2" s="197" t="s">
        <v>115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116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3926.2</v>
      </c>
      <c r="D6" s="200"/>
      <c r="E6" s="20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topLeftCell="A25" zoomScale="73" zoomScaleNormal="73" workbookViewId="0">
      <selection activeCell="H41" sqref="H41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6" t="s">
        <v>41</v>
      </c>
      <c r="F1" s="196"/>
    </row>
    <row r="2" spans="1:6" ht="36.75" customHeight="1" x14ac:dyDescent="0.35">
      <c r="A2" s="197" t="s">
        <v>142</v>
      </c>
      <c r="B2" s="197"/>
      <c r="C2" s="197"/>
      <c r="D2" s="197"/>
      <c r="E2" s="197"/>
      <c r="F2" s="197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8" t="s">
        <v>110</v>
      </c>
      <c r="D4" s="184"/>
      <c r="E4" s="184"/>
      <c r="F4" s="74"/>
    </row>
    <row r="5" spans="1:6" ht="19.5" x14ac:dyDescent="0.35">
      <c r="B5" s="73" t="s">
        <v>1</v>
      </c>
      <c r="C5" s="199">
        <v>1</v>
      </c>
      <c r="D5" s="200"/>
      <c r="E5" s="200"/>
      <c r="F5" s="77"/>
    </row>
    <row r="6" spans="1:6" ht="19.5" x14ac:dyDescent="0.35">
      <c r="B6" s="78" t="s">
        <v>2</v>
      </c>
      <c r="C6" s="199">
        <v>3250.9</v>
      </c>
      <c r="D6" s="200"/>
      <c r="E6" s="200"/>
      <c r="F6" s="77"/>
    </row>
    <row r="7" spans="1:6" ht="19.5" x14ac:dyDescent="0.35">
      <c r="B7" s="78" t="s">
        <v>89</v>
      </c>
      <c r="C7" s="143">
        <v>370</v>
      </c>
      <c r="D7" s="80"/>
      <c r="E7" s="81"/>
      <c r="F7" s="77"/>
    </row>
    <row r="8" spans="1:6" ht="19.5" x14ac:dyDescent="0.3">
      <c r="B8" s="108" t="s">
        <v>91</v>
      </c>
      <c r="C8" s="139">
        <v>1834313.92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7.5</v>
      </c>
      <c r="D10" s="66"/>
      <c r="E10" s="46"/>
    </row>
    <row r="11" spans="1:6" x14ac:dyDescent="0.3">
      <c r="B11" s="87" t="s">
        <v>93</v>
      </c>
      <c r="C11" s="88">
        <f>C51*12</f>
        <v>21000</v>
      </c>
      <c r="D11" s="66"/>
      <c r="E11" s="46"/>
    </row>
    <row r="12" spans="1:6" x14ac:dyDescent="0.3">
      <c r="B12" s="87" t="s">
        <v>88</v>
      </c>
      <c r="C12" s="89">
        <f>C6*C10*12</f>
        <v>292581</v>
      </c>
      <c r="D12" s="66"/>
      <c r="E12" s="46"/>
    </row>
    <row r="13" spans="1:6" x14ac:dyDescent="0.3">
      <c r="A13" s="182"/>
      <c r="B13" s="183"/>
      <c r="C13" s="183"/>
      <c r="D13" s="183"/>
      <c r="E13" s="184"/>
      <c r="F13" s="184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5" t="s">
        <v>4</v>
      </c>
      <c r="B15" s="157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 x14ac:dyDescent="0.3">
      <c r="A16" s="186"/>
      <c r="B16" s="158"/>
      <c r="C16" s="188"/>
      <c r="D16" s="116" t="s">
        <v>6</v>
      </c>
      <c r="E16" s="116" t="s">
        <v>42</v>
      </c>
      <c r="F16" s="188"/>
    </row>
    <row r="17" spans="1:6" x14ac:dyDescent="0.3">
      <c r="A17" s="117" t="s">
        <v>7</v>
      </c>
      <c r="B17" s="13" t="s">
        <v>31</v>
      </c>
      <c r="C17" s="15">
        <f>D17*C6</f>
        <v>18335.076000000001</v>
      </c>
      <c r="D17" s="15">
        <v>5.64</v>
      </c>
      <c r="E17" s="15">
        <f>C17*12</f>
        <v>220020.91200000001</v>
      </c>
      <c r="F17" s="15">
        <f>C17*12</f>
        <v>220020.91200000001</v>
      </c>
    </row>
    <row r="18" spans="1:6" x14ac:dyDescent="0.3">
      <c r="A18" s="100" t="s">
        <v>121</v>
      </c>
      <c r="B18" s="18" t="s">
        <v>11</v>
      </c>
      <c r="C18" s="15">
        <f>D18*C6</f>
        <v>2178.1030000000001</v>
      </c>
      <c r="D18" s="15">
        <v>0.67</v>
      </c>
      <c r="E18" s="15">
        <f>C18*12</f>
        <v>26137.236000000001</v>
      </c>
      <c r="F18" s="15">
        <f t="shared" ref="F18:F26" si="0">C18*12</f>
        <v>26137.236000000001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3.0145498169737609E-2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21.583333333333332</v>
      </c>
      <c r="D21" s="15">
        <f>C21/C7</f>
        <v>5.8333333333333327E-2</v>
      </c>
      <c r="E21" s="15">
        <f>C7*0.7</f>
        <v>259</v>
      </c>
      <c r="F21" s="15">
        <f t="shared" si="0"/>
        <v>259</v>
      </c>
    </row>
    <row r="22" spans="1:6" x14ac:dyDescent="0.3">
      <c r="A22" s="118" t="s">
        <v>125</v>
      </c>
      <c r="B22" s="1" t="s">
        <v>85</v>
      </c>
      <c r="C22" s="15">
        <f>E22/12</f>
        <v>37</v>
      </c>
      <c r="D22" s="15">
        <f>C22/C7</f>
        <v>0.1</v>
      </c>
      <c r="E22" s="15">
        <f>C7*1.2</f>
        <v>444</v>
      </c>
      <c r="F22" s="15">
        <f t="shared" si="0"/>
        <v>444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</row>
    <row r="24" spans="1:6" ht="37.5" x14ac:dyDescent="0.3">
      <c r="A24" s="118" t="s">
        <v>127</v>
      </c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609.54375000000005</v>
      </c>
      <c r="D25" s="15">
        <f>C25/C6</f>
        <v>0.1875</v>
      </c>
      <c r="E25" s="3">
        <f>C12*2.5%</f>
        <v>7314.5250000000005</v>
      </c>
      <c r="F25" s="15">
        <f t="shared" si="0"/>
        <v>7314.5250000000005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1528.5949333333335</v>
      </c>
      <c r="D26" s="49">
        <f>E26/C6/12</f>
        <v>0.47020669148030803</v>
      </c>
      <c r="E26" s="50">
        <f>C8*1%</f>
        <v>18343.139200000001</v>
      </c>
      <c r="F26" s="15">
        <f t="shared" si="0"/>
        <v>18343.139200000001</v>
      </c>
    </row>
    <row r="27" spans="1:6" s="123" customFormat="1" x14ac:dyDescent="0.3">
      <c r="A27" s="122"/>
      <c r="B27" s="66" t="s">
        <v>92</v>
      </c>
      <c r="C27" s="14">
        <f>SUM(C17:C26)</f>
        <v>27303.146766666669</v>
      </c>
      <c r="D27" s="14">
        <f>SUM(D17:D26)</f>
        <v>8.5389551406277224</v>
      </c>
      <c r="E27" s="14">
        <f>SUM(E17:E26)</f>
        <v>327637.76120000001</v>
      </c>
      <c r="F27" s="14">
        <f>SUM(F17:F26)</f>
        <v>327637.76120000001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-3377.539266666663</v>
      </c>
      <c r="D30" s="137">
        <f>C30/C6</f>
        <v>-1.0389551406277224</v>
      </c>
      <c r="E30" s="137"/>
      <c r="F30" s="137">
        <f>C30*12</f>
        <v>-40530.471199999956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3" t="s">
        <v>8</v>
      </c>
      <c r="B32" s="215" t="s">
        <v>120</v>
      </c>
      <c r="C32" s="217"/>
      <c r="D32" s="217"/>
      <c r="E32" s="211"/>
      <c r="F32" s="211"/>
    </row>
    <row r="33" spans="1:7" x14ac:dyDescent="0.3">
      <c r="A33" s="214"/>
      <c r="B33" s="216"/>
      <c r="C33" s="218"/>
      <c r="D33" s="218"/>
      <c r="E33" s="212"/>
      <c r="F33" s="212"/>
    </row>
    <row r="34" spans="1:7" ht="37.5" x14ac:dyDescent="0.3">
      <c r="A34" s="118" t="s">
        <v>10</v>
      </c>
      <c r="B34" s="144" t="s">
        <v>144</v>
      </c>
      <c r="C34" s="145"/>
      <c r="D34" s="145"/>
      <c r="E34" s="146"/>
      <c r="F34" s="146"/>
      <c r="G34" s="142"/>
    </row>
    <row r="35" spans="1:7" x14ac:dyDescent="0.3">
      <c r="A35" s="118"/>
      <c r="B35" s="144" t="s">
        <v>143</v>
      </c>
      <c r="C35" s="145"/>
      <c r="D35" s="145"/>
      <c r="E35" s="146"/>
      <c r="F35" s="146"/>
      <c r="G35" s="142"/>
    </row>
    <row r="36" spans="1:7" x14ac:dyDescent="0.3">
      <c r="A36" s="118" t="s">
        <v>12</v>
      </c>
      <c r="B36" s="1" t="s">
        <v>132</v>
      </c>
      <c r="C36" s="15">
        <f>E36/12</f>
        <v>208.33333333333334</v>
      </c>
      <c r="D36" s="15">
        <f>C36/C6</f>
        <v>6.4084817537707506E-2</v>
      </c>
      <c r="E36" s="3">
        <v>2500</v>
      </c>
      <c r="F36" s="3">
        <v>2500</v>
      </c>
    </row>
    <row r="37" spans="1:7" x14ac:dyDescent="0.3">
      <c r="A37" s="118" t="s">
        <v>13</v>
      </c>
      <c r="B37" s="1" t="s">
        <v>134</v>
      </c>
      <c r="C37" s="15">
        <f t="shared" ref="C37:C38" si="2">E37/12</f>
        <v>0</v>
      </c>
      <c r="D37" s="15">
        <f>C37/C6</f>
        <v>0</v>
      </c>
      <c r="E37" s="3">
        <v>0</v>
      </c>
      <c r="F37" s="3">
        <v>0</v>
      </c>
    </row>
    <row r="38" spans="1:7" x14ac:dyDescent="0.3">
      <c r="A38" s="118" t="s">
        <v>14</v>
      </c>
      <c r="B38" s="1" t="s">
        <v>133</v>
      </c>
      <c r="C38" s="15">
        <f t="shared" si="2"/>
        <v>0</v>
      </c>
      <c r="D38" s="15">
        <f>C38/C6</f>
        <v>0</v>
      </c>
      <c r="E38" s="3">
        <v>0</v>
      </c>
      <c r="F38" s="3">
        <v>0</v>
      </c>
    </row>
    <row r="39" spans="1:7" x14ac:dyDescent="0.3">
      <c r="A39" s="22"/>
      <c r="B39" s="22" t="s">
        <v>135</v>
      </c>
      <c r="C39" s="23"/>
      <c r="D39" s="15"/>
      <c r="E39" s="23">
        <f>SUM(E34:E38)</f>
        <v>2500</v>
      </c>
      <c r="F39" s="23">
        <f>SUM(F34:F38)</f>
        <v>2500</v>
      </c>
    </row>
    <row r="40" spans="1:7" x14ac:dyDescent="0.3">
      <c r="A40" s="100"/>
      <c r="B40" s="22" t="s">
        <v>131</v>
      </c>
      <c r="C40" s="14"/>
      <c r="D40" s="14">
        <f>((F39-F30)/C6/12)+C10</f>
        <v>8.6030399581654304</v>
      </c>
      <c r="E40" s="14"/>
      <c r="F40" s="14"/>
    </row>
    <row r="41" spans="1:7" x14ac:dyDescent="0.3">
      <c r="A41" s="126"/>
      <c r="B41" s="126"/>
      <c r="C41" s="127"/>
      <c r="D41" s="127"/>
      <c r="E41" s="127"/>
      <c r="F41" s="127"/>
    </row>
    <row r="42" spans="1:7" x14ac:dyDescent="0.3">
      <c r="A42" s="126"/>
      <c r="B42" s="126"/>
      <c r="C42" s="127"/>
      <c r="D42" s="127"/>
      <c r="E42" s="127"/>
      <c r="F42" s="127"/>
    </row>
    <row r="43" spans="1:7" x14ac:dyDescent="0.3">
      <c r="A43" s="128"/>
      <c r="B43" s="22" t="s">
        <v>28</v>
      </c>
      <c r="C43" s="99"/>
      <c r="D43" s="129"/>
      <c r="E43" s="129"/>
      <c r="F43" s="129"/>
    </row>
    <row r="44" spans="1:7" x14ac:dyDescent="0.3">
      <c r="A44" s="128"/>
      <c r="B44" s="18" t="s">
        <v>140</v>
      </c>
      <c r="C44" s="140">
        <v>50</v>
      </c>
      <c r="D44" s="129"/>
      <c r="E44" s="129"/>
      <c r="F44" s="129"/>
    </row>
    <row r="45" spans="1:7" x14ac:dyDescent="0.3">
      <c r="A45" s="128"/>
      <c r="B45" s="18" t="s">
        <v>141</v>
      </c>
      <c r="C45" s="140">
        <v>500</v>
      </c>
      <c r="D45" s="129"/>
      <c r="E45" s="129"/>
      <c r="F45" s="129"/>
    </row>
    <row r="46" spans="1:7" x14ac:dyDescent="0.3">
      <c r="A46" s="128"/>
      <c r="B46" s="18" t="s">
        <v>64</v>
      </c>
      <c r="C46" s="140">
        <v>50</v>
      </c>
      <c r="D46" s="129"/>
      <c r="E46" s="129"/>
      <c r="F46" s="129"/>
    </row>
    <row r="47" spans="1:7" x14ac:dyDescent="0.3">
      <c r="A47" s="128"/>
      <c r="B47" s="22" t="s">
        <v>29</v>
      </c>
      <c r="C47" s="140">
        <v>0</v>
      </c>
      <c r="D47" s="129"/>
      <c r="E47" s="129"/>
      <c r="F47" s="129"/>
    </row>
    <row r="48" spans="1:7" x14ac:dyDescent="0.3">
      <c r="A48" s="128"/>
      <c r="B48" s="138" t="s">
        <v>139</v>
      </c>
      <c r="C48" s="141">
        <v>300</v>
      </c>
      <c r="D48" s="129"/>
      <c r="E48" s="129"/>
      <c r="F48" s="129"/>
    </row>
    <row r="49" spans="1:6" x14ac:dyDescent="0.3">
      <c r="A49" s="128"/>
      <c r="B49" s="138" t="s">
        <v>138</v>
      </c>
      <c r="C49" s="140">
        <v>350</v>
      </c>
      <c r="D49" s="129"/>
      <c r="E49" s="129"/>
      <c r="F49" s="129"/>
    </row>
    <row r="50" spans="1:6" x14ac:dyDescent="0.3">
      <c r="A50" s="128"/>
      <c r="B50" s="138" t="s">
        <v>137</v>
      </c>
      <c r="C50" s="140">
        <v>500</v>
      </c>
      <c r="D50" s="129"/>
      <c r="E50" s="129"/>
      <c r="F50" s="129"/>
    </row>
    <row r="51" spans="1:6" x14ac:dyDescent="0.3">
      <c r="A51" s="128"/>
      <c r="B51" s="33" t="s">
        <v>118</v>
      </c>
      <c r="C51" s="59">
        <f>SUM(C44:C50)</f>
        <v>1750</v>
      </c>
      <c r="D51" s="129"/>
      <c r="E51" s="130"/>
      <c r="F51" s="76"/>
    </row>
    <row r="52" spans="1:6" x14ac:dyDescent="0.3">
      <c r="A52" s="128"/>
      <c r="B52" s="176"/>
      <c r="C52" s="177"/>
      <c r="D52" s="177"/>
      <c r="E52" s="178"/>
      <c r="F52" s="76"/>
    </row>
    <row r="53" spans="1:6" ht="54.75" customHeight="1" x14ac:dyDescent="0.3">
      <c r="A53" s="128"/>
      <c r="B53" s="179" t="s">
        <v>136</v>
      </c>
      <c r="C53" s="180"/>
      <c r="D53" s="180"/>
      <c r="E53" s="181"/>
      <c r="F53" s="76"/>
    </row>
    <row r="54" spans="1:6" ht="75" customHeight="1" x14ac:dyDescent="0.3">
      <c r="A54" s="57" t="s">
        <v>130</v>
      </c>
      <c r="B54" s="57"/>
      <c r="C54" s="131"/>
      <c r="D54" s="57"/>
      <c r="E54" s="129"/>
      <c r="F54" s="129"/>
    </row>
    <row r="55" spans="1:6" x14ac:dyDescent="0.3">
      <c r="A55" s="126"/>
      <c r="B55" s="126"/>
      <c r="C55" s="131"/>
      <c r="D55" s="127"/>
      <c r="E55" s="127"/>
      <c r="F55" s="127"/>
    </row>
    <row r="56" spans="1:6" x14ac:dyDescent="0.3">
      <c r="A56" s="132"/>
      <c r="B56" s="132"/>
      <c r="C56" s="131"/>
      <c r="D56" s="131"/>
      <c r="E56" s="131"/>
      <c r="F56" s="131"/>
    </row>
    <row r="57" spans="1:6" x14ac:dyDescent="0.3">
      <c r="A57" s="132"/>
      <c r="B57" s="132"/>
      <c r="C57" s="131"/>
      <c r="D57" s="131"/>
      <c r="E57" s="131"/>
      <c r="F57" s="131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s="75" customFormat="1" x14ac:dyDescent="0.3">
      <c r="A61" s="132"/>
      <c r="B61" s="132"/>
      <c r="C61" s="131"/>
      <c r="D61" s="131"/>
      <c r="E61" s="131"/>
      <c r="F61" s="131"/>
    </row>
    <row r="62" spans="1:6" s="75" customFormat="1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72"/>
      <c r="B67" s="72"/>
      <c r="C67" s="131"/>
      <c r="D67" s="131"/>
      <c r="E67" s="131"/>
      <c r="F67" s="131"/>
    </row>
    <row r="68" spans="1:6" s="75" customFormat="1" x14ac:dyDescent="0.3">
      <c r="A68" s="72"/>
      <c r="B68" s="7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72"/>
      <c r="D98" s="131"/>
      <c r="E98" s="131"/>
      <c r="F98" s="131"/>
    </row>
    <row r="99" spans="1:6" s="75" customFormat="1" x14ac:dyDescent="0.3">
      <c r="A99" s="72"/>
      <c r="B99" s="72"/>
      <c r="C99" s="72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</sheetData>
  <mergeCells count="19">
    <mergeCell ref="E1:F1"/>
    <mergeCell ref="A2:F2"/>
    <mergeCell ref="C4:E4"/>
    <mergeCell ref="C5:E5"/>
    <mergeCell ref="C6:E6"/>
    <mergeCell ref="F32:F33"/>
    <mergeCell ref="B52:E52"/>
    <mergeCell ref="B53:E53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8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5.25" customHeight="1" x14ac:dyDescent="0.35">
      <c r="A2" s="197" t="s">
        <v>109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11183.8</v>
      </c>
      <c r="D6" s="200"/>
      <c r="E6" s="20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4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100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101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209">
        <v>2256.3000000000002</v>
      </c>
      <c r="D6" s="210"/>
      <c r="E6" s="21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37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7"/>
      <c r="C46" s="148"/>
      <c r="D46" s="149"/>
      <c r="E46" s="150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1" t="s">
        <v>34</v>
      </c>
      <c r="C48" s="151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105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107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199">
        <v>7165.3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94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7"/>
      <c r="C48" s="148"/>
      <c r="D48" s="149"/>
      <c r="E48" s="150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1" t="s">
        <v>34</v>
      </c>
      <c r="C50" s="151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3.75" customHeight="1" x14ac:dyDescent="0.35">
      <c r="A2" s="197" t="s">
        <v>106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18162.099999999999</v>
      </c>
      <c r="D6" s="200"/>
      <c r="E6" s="20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111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7</v>
      </c>
      <c r="D5" s="200"/>
      <c r="E5" s="200"/>
      <c r="F5" s="77"/>
    </row>
    <row r="6" spans="1:7" ht="19.5" x14ac:dyDescent="0.35">
      <c r="B6" s="78" t="s">
        <v>2</v>
      </c>
      <c r="C6" s="199">
        <v>12392.69</v>
      </c>
      <c r="D6" s="200"/>
      <c r="E6" s="20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112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5</v>
      </c>
      <c r="D5" s="200"/>
      <c r="E5" s="200"/>
      <c r="F5" s="77"/>
    </row>
    <row r="6" spans="1:7" ht="19.5" x14ac:dyDescent="0.35">
      <c r="B6" s="78" t="s">
        <v>2</v>
      </c>
      <c r="C6" s="199">
        <v>9285.86</v>
      </c>
      <c r="D6" s="200"/>
      <c r="E6" s="20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113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3183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7.5" customHeight="1" x14ac:dyDescent="0.35">
      <c r="A2" s="197" t="s">
        <v>114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3259.2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2020-02-03T08:38:10Z</dcterms:modified>
</cp:coreProperties>
</file>